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a\Documents\UWC\Projects 2022\GRDM\"/>
    </mc:Choice>
  </mc:AlternateContent>
  <xr:revisionPtr revIDLastSave="0" documentId="13_ncr:1_{E89C64B6-6A31-43D7-8A0D-6A7A37070CDF}" xr6:coauthVersionLast="47" xr6:coauthVersionMax="47" xr10:uidLastSave="{00000000-0000-0000-0000-000000000000}"/>
  <bookViews>
    <workbookView xWindow="-120" yWindow="-120" windowWidth="20730" windowHeight="11160" xr2:uid="{3AF963AE-F85B-4BBE-8F05-055CEBCB4AAD}"/>
  </bookViews>
  <sheets>
    <sheet name="Quantity Component" sheetId="3" r:id="rId1"/>
    <sheet name="Quality Component(Calculation)" sheetId="1" r:id="rId2"/>
    <sheet name=" Quality Component Tabl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N4" i="3"/>
  <c r="J4" i="1"/>
  <c r="E4" i="1"/>
  <c r="K4" i="1"/>
  <c r="F3" i="1"/>
  <c r="J6" i="1"/>
  <c r="K6" i="1"/>
  <c r="F4" i="1"/>
  <c r="F5" i="1"/>
  <c r="F6" i="1"/>
  <c r="F7" i="1"/>
  <c r="F8" i="1"/>
  <c r="F9" i="1"/>
  <c r="F11" i="1"/>
  <c r="E5" i="1"/>
  <c r="E6" i="1"/>
  <c r="E7" i="1"/>
  <c r="E8" i="1"/>
  <c r="E9" i="1"/>
  <c r="E11" i="1"/>
</calcChain>
</file>

<file path=xl/sharedStrings.xml><?xml version="1.0" encoding="utf-8"?>
<sst xmlns="http://schemas.openxmlformats.org/spreadsheetml/2006/main" count="130" uniqueCount="95">
  <si>
    <t>Parameter</t>
  </si>
  <si>
    <t>Unconfined</t>
  </si>
  <si>
    <t>Confined</t>
  </si>
  <si>
    <t xml:space="preserve">Calcium (mg/L) </t>
  </si>
  <si>
    <t>8.7</t>
  </si>
  <si>
    <t>5.6</t>
  </si>
  <si>
    <t>&lt;150</t>
  </si>
  <si>
    <t>Magnesium (mg/L)</t>
  </si>
  <si>
    <t>7.324</t>
  </si>
  <si>
    <t>&lt;100</t>
  </si>
  <si>
    <t>Sodium (mg/L)</t>
  </si>
  <si>
    <t>82.417</t>
  </si>
  <si>
    <t>58.5</t>
  </si>
  <si>
    <t>&lt;200</t>
  </si>
  <si>
    <t>Chloride (mg/L)</t>
  </si>
  <si>
    <t>Sulphate (mg/L)</t>
  </si>
  <si>
    <t>20.86</t>
  </si>
  <si>
    <t>15.9145</t>
  </si>
  <si>
    <t>&lt;400</t>
  </si>
  <si>
    <t>Nitrate (mg/L)</t>
  </si>
  <si>
    <t>0.153</t>
  </si>
  <si>
    <t>0.211</t>
  </si>
  <si>
    <t>&lt;10</t>
  </si>
  <si>
    <t>Fluoride (mg/L)</t>
  </si>
  <si>
    <t>0.05</t>
  </si>
  <si>
    <t>pH</t>
  </si>
  <si>
    <t>6.49</t>
  </si>
  <si>
    <t>6.37</t>
  </si>
  <si>
    <t>Electrical Conductivity</t>
  </si>
  <si>
    <t>68.8</t>
  </si>
  <si>
    <t>51.2</t>
  </si>
  <si>
    <r>
      <t>Ambient Ground Water Quality</t>
    </r>
    <r>
      <rPr>
        <vertAlign val="superscript"/>
        <sz val="11"/>
        <color theme="1"/>
        <rFont val="Calibri"/>
        <family val="2"/>
        <scheme val="minor"/>
      </rPr>
      <t>1)</t>
    </r>
  </si>
  <si>
    <r>
      <t>Basic Human Needs Reserve</t>
    </r>
    <r>
      <rPr>
        <vertAlign val="superscript"/>
        <sz val="11"/>
        <color theme="1"/>
        <rFont val="Calibri"/>
        <family val="2"/>
        <scheme val="minor"/>
      </rPr>
      <t>2)</t>
    </r>
  </si>
  <si>
    <r>
      <t>Ground Water Quality Reserve</t>
    </r>
    <r>
      <rPr>
        <vertAlign val="superscript"/>
        <sz val="11"/>
        <color theme="1"/>
        <rFont val="Calibri"/>
        <family val="2"/>
        <scheme val="minor"/>
      </rPr>
      <t>3)</t>
    </r>
  </si>
  <si>
    <t>&lt;1,0</t>
  </si>
  <si>
    <t>5,0 – 9,5</t>
  </si>
  <si>
    <t>min</t>
  </si>
  <si>
    <t>max</t>
  </si>
  <si>
    <t>unconfined</t>
  </si>
  <si>
    <t>confined</t>
  </si>
  <si>
    <t>ph</t>
  </si>
  <si>
    <t>5,733-7,007</t>
  </si>
  <si>
    <t>5,84 - 7,14</t>
  </si>
  <si>
    <t>9.57</t>
  </si>
  <si>
    <t>6.16</t>
  </si>
  <si>
    <t>12.1</t>
  </si>
  <si>
    <t>8.0564</t>
  </si>
  <si>
    <t>90.6587</t>
  </si>
  <si>
    <t>64.35</t>
  </si>
  <si>
    <t>14.299</t>
  </si>
  <si>
    <t>118.2925</t>
  </si>
  <si>
    <t>15.7289</t>
  </si>
  <si>
    <t>130.12175</t>
  </si>
  <si>
    <t>22.946</t>
  </si>
  <si>
    <t>17.50595</t>
  </si>
  <si>
    <t>0.1683</t>
  </si>
  <si>
    <t>0.2321</t>
  </si>
  <si>
    <t>0.055</t>
  </si>
  <si>
    <t>5.84 - 7.14</t>
  </si>
  <si>
    <t>5.733-7.007</t>
  </si>
  <si>
    <t>75.68</t>
  </si>
  <si>
    <t>56.32</t>
  </si>
  <si>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150</t>
    </r>
  </si>
  <si>
    <t>≤70</t>
  </si>
  <si>
    <t>≤200</t>
  </si>
  <si>
    <t>≤300</t>
  </si>
  <si>
    <t>≤500</t>
  </si>
  <si>
    <t>≤11</t>
  </si>
  <si>
    <t>≤1.5</t>
  </si>
  <si>
    <t>5 – 9.7</t>
  </si>
  <si>
    <t>≤170</t>
  </si>
  <si>
    <r>
      <t>Ambient Ground Water Quality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</si>
  <si>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r>
      <t>Basic Human Needs Reserve</t>
    </r>
    <r>
      <rPr>
        <b/>
        <vertAlign val="superscript"/>
        <sz val="11"/>
        <color theme="1"/>
        <rFont val="Calibri"/>
        <family val="2"/>
        <scheme val="minor"/>
      </rPr>
      <t>2)</t>
    </r>
  </si>
  <si>
    <r>
      <t>Ground Water Quality Reserve</t>
    </r>
    <r>
      <rPr>
        <b/>
        <vertAlign val="superscript"/>
        <sz val="11"/>
        <color theme="1"/>
        <rFont val="Calibri"/>
        <family val="2"/>
        <scheme val="minor"/>
      </rPr>
      <t>3)</t>
    </r>
  </si>
  <si>
    <t>Catchment</t>
  </si>
  <si>
    <t>Population</t>
  </si>
  <si>
    <t>GW_Pop</t>
  </si>
  <si>
    <t>Gn_Pop</t>
  </si>
  <si>
    <t>Area (km2)</t>
  </si>
  <si>
    <t>Delineated Aquifer</t>
  </si>
  <si>
    <t>Recharge (Mm3/a)</t>
  </si>
  <si>
    <t>Baseflow (Mm3/a)</t>
  </si>
  <si>
    <t>MLF_EWR(Mm3/a)</t>
  </si>
  <si>
    <t>BHN Reserve (Mm3/a)</t>
  </si>
  <si>
    <t>G50B</t>
  </si>
  <si>
    <t>Table 7: Number of registered groundwater use sectors within delineated resource units</t>
  </si>
  <si>
    <t>GRU</t>
  </si>
  <si>
    <t>No. of Registered users</t>
  </si>
  <si>
    <t>Total volume (Mm3/a)</t>
  </si>
  <si>
    <t>Primary/intergranular aquifers</t>
  </si>
  <si>
    <t>Overberg East Fynbos</t>
  </si>
  <si>
    <t>0.2</t>
  </si>
  <si>
    <t>TMG/fractured aquifers</t>
  </si>
  <si>
    <t>Overberg East Renosterveld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</si>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</sst>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Wingdings 2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/>
    <xf numFmtId="0" fontId="0" fillId="0" borderId="0" xfId="0" applyAlignment="1">
      <alignment vertical="top"/>
    </xf>
    <xf numFmtId="2" fontId="0" fillId="0" borderId="4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" xfId="0" applyBorder="1"/>
    <xf numFmtId="0" fontId="0" fillId="0" borderId="4" xfId="0" applyBorder="1"/>
    <xf numFmtId="0" fontId="0" fillId="0" borderId="7" xfId="0" applyBorder="1"/>
    <xf numFmtId="2" fontId="0" fillId="0" borderId="7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3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1E039-3764-4EED-ADFB-F16F3CD59E14}">
  <dimension ref="A1:N13"/>
  <sheetViews>
    <sheetView tabSelected="1" workbookViewId="0">
      <selection activeCell="H15" sqref="H15"/>
    </sheetView>
  </sheetViews>
  <sheetFormatPr defaultRowHeight="15" x14ac:dyDescent="0.25"/>
  <cols>
    <col min="1" max="1" width="12.140625" customWidth="1"/>
    <col min="2" max="2" width="12.42578125" customWidth="1"/>
    <col min="3" max="3" width="10.85546875" customWidth="1"/>
    <col min="4" max="4" width="12.140625" customWidth="1"/>
    <col min="5" max="5" width="10.140625" customWidth="1"/>
    <col min="6" max="6" width="13.42578125" customWidth="1"/>
    <col min="7" max="7" width="12" customWidth="1"/>
    <col min="8" max="8" width="9.7109375" customWidth="1"/>
    <col min="9" max="9" width="10.140625" customWidth="1"/>
    <col min="10" max="10" width="11.140625" customWidth="1"/>
    <col min="12" max="12" width="18.42578125" customWidth="1"/>
    <col min="13" max="13" width="11.7109375" customWidth="1"/>
    <col min="14" max="14" width="12.140625" customWidth="1"/>
  </cols>
  <sheetData>
    <row r="1" spans="1:14" s="28" customFormat="1" ht="15" customHeight="1" x14ac:dyDescent="0.25">
      <c r="A1" s="35"/>
      <c r="B1" s="36" t="s">
        <v>79</v>
      </c>
      <c r="C1" s="36"/>
      <c r="D1" s="37" t="s">
        <v>78</v>
      </c>
      <c r="E1" s="37"/>
      <c r="F1" s="37" t="s">
        <v>80</v>
      </c>
      <c r="G1" s="37"/>
      <c r="H1" s="37" t="s">
        <v>75</v>
      </c>
      <c r="I1" s="37"/>
      <c r="J1" s="37" t="s">
        <v>81</v>
      </c>
      <c r="K1" s="37"/>
      <c r="L1" s="37" t="s">
        <v>82</v>
      </c>
      <c r="M1" s="36" t="s">
        <v>83</v>
      </c>
      <c r="N1" s="36"/>
    </row>
    <row r="2" spans="1:14" s="28" customFormat="1" x14ac:dyDescent="0.25">
      <c r="A2" s="35" t="s">
        <v>74</v>
      </c>
      <c r="B2" s="36"/>
      <c r="C2" s="36"/>
      <c r="D2" s="37"/>
      <c r="E2" s="37"/>
      <c r="F2" s="37"/>
      <c r="G2" s="37"/>
      <c r="H2" s="37"/>
      <c r="I2" s="37"/>
      <c r="J2" s="37"/>
      <c r="K2" s="37"/>
      <c r="L2" s="37"/>
      <c r="M2" s="36"/>
      <c r="N2" s="36"/>
    </row>
    <row r="3" spans="1:14" s="28" customFormat="1" x14ac:dyDescent="0.25">
      <c r="A3" s="35"/>
      <c r="B3" s="35" t="s">
        <v>1</v>
      </c>
      <c r="C3" s="35" t="s">
        <v>2</v>
      </c>
      <c r="D3" s="35" t="s">
        <v>1</v>
      </c>
      <c r="E3" s="35" t="s">
        <v>2</v>
      </c>
      <c r="F3" s="35" t="s">
        <v>1</v>
      </c>
      <c r="G3" s="35" t="s">
        <v>2</v>
      </c>
      <c r="H3" s="35" t="s">
        <v>76</v>
      </c>
      <c r="I3" s="35" t="s">
        <v>77</v>
      </c>
      <c r="J3" s="35" t="s">
        <v>1</v>
      </c>
      <c r="K3" s="35" t="s">
        <v>2</v>
      </c>
      <c r="L3" s="35"/>
      <c r="M3" s="35" t="s">
        <v>1</v>
      </c>
      <c r="N3" s="35" t="s">
        <v>2</v>
      </c>
    </row>
    <row r="4" spans="1:14" x14ac:dyDescent="0.25">
      <c r="A4" t="s">
        <v>84</v>
      </c>
      <c r="B4" s="38" t="s">
        <v>94</v>
      </c>
      <c r="C4" s="38" t="s">
        <v>94</v>
      </c>
      <c r="E4">
        <v>34714.730000000003</v>
      </c>
      <c r="G4">
        <v>17.38</v>
      </c>
      <c r="H4">
        <v>50</v>
      </c>
      <c r="I4">
        <v>33038</v>
      </c>
      <c r="K4">
        <v>2.5367999999999999</v>
      </c>
      <c r="L4">
        <v>1.383</v>
      </c>
      <c r="N4">
        <f>SUM(F12:F13)+K4</f>
        <v>5.5367999999999995</v>
      </c>
    </row>
    <row r="6" spans="1:14" x14ac:dyDescent="0.25">
      <c r="M6" s="1"/>
    </row>
    <row r="7" spans="1:14" x14ac:dyDescent="0.25">
      <c r="D7" t="s">
        <v>85</v>
      </c>
    </row>
    <row r="8" spans="1:14" x14ac:dyDescent="0.25">
      <c r="D8" t="s">
        <v>86</v>
      </c>
      <c r="E8" t="s">
        <v>87</v>
      </c>
      <c r="F8" t="s">
        <v>88</v>
      </c>
    </row>
    <row r="9" spans="1:14" x14ac:dyDescent="0.25">
      <c r="D9" t="s">
        <v>89</v>
      </c>
    </row>
    <row r="10" spans="1:14" x14ac:dyDescent="0.25">
      <c r="D10" t="s">
        <v>90</v>
      </c>
      <c r="E10">
        <v>4</v>
      </c>
      <c r="F10" t="s">
        <v>91</v>
      </c>
    </row>
    <row r="11" spans="1:14" x14ac:dyDescent="0.25">
      <c r="D11" t="s">
        <v>92</v>
      </c>
    </row>
    <row r="12" spans="1:14" x14ac:dyDescent="0.25">
      <c r="D12" t="s">
        <v>90</v>
      </c>
      <c r="E12">
        <v>41</v>
      </c>
      <c r="F12">
        <v>2.7</v>
      </c>
    </row>
    <row r="13" spans="1:14" x14ac:dyDescent="0.25">
      <c r="D13" t="s">
        <v>93</v>
      </c>
      <c r="E13">
        <v>9</v>
      </c>
      <c r="F13">
        <v>0.3</v>
      </c>
    </row>
  </sheetData>
  <mergeCells count="7">
    <mergeCell ref="B1:C2"/>
    <mergeCell ref="F1:G2"/>
    <mergeCell ref="J1:K2"/>
    <mergeCell ref="L1:L2"/>
    <mergeCell ref="M1:N2"/>
    <mergeCell ref="D1:E2"/>
    <mergeCell ref="H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B452A-339E-42D5-942F-EF5316AD43AC}">
  <dimension ref="A1:K12"/>
  <sheetViews>
    <sheetView zoomScale="166" zoomScaleNormal="166" workbookViewId="0">
      <selection activeCell="E10" sqref="E10"/>
    </sheetView>
  </sheetViews>
  <sheetFormatPr defaultRowHeight="15" x14ac:dyDescent="0.25"/>
  <cols>
    <col min="1" max="1" width="21.140625" customWidth="1"/>
    <col min="2" max="2" width="15.5703125" customWidth="1"/>
    <col min="3" max="3" width="12" customWidth="1"/>
    <col min="4" max="4" width="18.85546875" customWidth="1"/>
    <col min="5" max="5" width="13.7109375" customWidth="1"/>
    <col min="6" max="6" width="10.85546875" customWidth="1"/>
  </cols>
  <sheetData>
    <row r="1" spans="1:11" ht="47.25" customHeight="1" x14ac:dyDescent="0.25">
      <c r="A1" s="6" t="s">
        <v>0</v>
      </c>
      <c r="B1" s="3" t="s">
        <v>31</v>
      </c>
      <c r="C1" s="3"/>
      <c r="D1" s="2" t="s">
        <v>32</v>
      </c>
      <c r="E1" s="5" t="s">
        <v>33</v>
      </c>
      <c r="F1" s="5"/>
      <c r="H1">
        <v>0.1</v>
      </c>
    </row>
    <row r="2" spans="1:11" ht="23.25" customHeight="1" x14ac:dyDescent="0.25">
      <c r="A2" s="6"/>
      <c r="B2" s="7" t="s">
        <v>1</v>
      </c>
      <c r="C2" s="8" t="s">
        <v>2</v>
      </c>
      <c r="D2" s="6"/>
      <c r="E2" s="6" t="s">
        <v>1</v>
      </c>
      <c r="F2" s="9" t="s">
        <v>2</v>
      </c>
    </row>
    <row r="3" spans="1:11" ht="15" customHeight="1" x14ac:dyDescent="0.25">
      <c r="A3" t="s">
        <v>3</v>
      </c>
      <c r="B3" s="11">
        <v>8.6999999999999993</v>
      </c>
      <c r="C3" s="12">
        <v>5.6</v>
      </c>
      <c r="D3" s="12" t="s">
        <v>6</v>
      </c>
      <c r="E3" s="13">
        <f>(B3*$H$1)+B3</f>
        <v>9.5699999999999985</v>
      </c>
      <c r="F3" s="14">
        <f>(C3*$H$1)+C3</f>
        <v>6.1599999999999993</v>
      </c>
      <c r="I3" t="s">
        <v>38</v>
      </c>
      <c r="J3" t="s">
        <v>36</v>
      </c>
      <c r="K3" t="s">
        <v>37</v>
      </c>
    </row>
    <row r="4" spans="1:11" s="1" customFormat="1" ht="15" customHeight="1" x14ac:dyDescent="0.25">
      <c r="A4" s="1" t="s">
        <v>7</v>
      </c>
      <c r="B4" s="11">
        <v>11</v>
      </c>
      <c r="C4" s="12">
        <v>7.3239999999999998</v>
      </c>
      <c r="D4" s="12" t="s">
        <v>9</v>
      </c>
      <c r="E4" s="13">
        <f>(B4*$H$1)+B4</f>
        <v>12.1</v>
      </c>
      <c r="F4" s="14">
        <f t="shared" ref="F4:F11" si="0">(C4*$H$1)+C4</f>
        <v>8.0564</v>
      </c>
      <c r="I4" s="1" t="s">
        <v>25</v>
      </c>
      <c r="J4" s="1">
        <f>B10-(B10*H1)</f>
        <v>5.8410000000000002</v>
      </c>
      <c r="K4" s="1">
        <f>(B10*0.1)+B10</f>
        <v>7.1390000000000002</v>
      </c>
    </row>
    <row r="5" spans="1:11" s="1" customFormat="1" ht="15" customHeight="1" x14ac:dyDescent="0.25">
      <c r="A5" s="1" t="s">
        <v>10</v>
      </c>
      <c r="B5" s="11">
        <v>82.417000000000002</v>
      </c>
      <c r="C5" s="12">
        <v>58.5</v>
      </c>
      <c r="D5" s="12" t="s">
        <v>13</v>
      </c>
      <c r="E5" s="13">
        <f t="shared" ref="E4:E11" si="1">(B5*$H$1)+B5</f>
        <v>90.658699999999996</v>
      </c>
      <c r="F5" s="14">
        <f t="shared" si="0"/>
        <v>64.349999999999994</v>
      </c>
      <c r="I5" s="1" t="s">
        <v>39</v>
      </c>
      <c r="J5" s="1" t="s">
        <v>36</v>
      </c>
      <c r="K5" s="1" t="s">
        <v>37</v>
      </c>
    </row>
    <row r="6" spans="1:11" s="1" customFormat="1" ht="15" customHeight="1" x14ac:dyDescent="0.25">
      <c r="A6" s="1" t="s">
        <v>14</v>
      </c>
      <c r="B6" s="11">
        <v>14.298999999999999</v>
      </c>
      <c r="C6" s="12">
        <v>118.29249999999999</v>
      </c>
      <c r="D6" s="12" t="s">
        <v>13</v>
      </c>
      <c r="E6" s="13">
        <f t="shared" si="1"/>
        <v>15.728899999999999</v>
      </c>
      <c r="F6" s="14">
        <f t="shared" si="0"/>
        <v>130.12174999999999</v>
      </c>
      <c r="I6" s="1" t="s">
        <v>40</v>
      </c>
      <c r="J6" s="1">
        <f>C10-(0.1*C10)</f>
        <v>5.7330000000000005</v>
      </c>
      <c r="K6" s="1">
        <f>(H1*C10)+C10</f>
        <v>7.0069999999999997</v>
      </c>
    </row>
    <row r="7" spans="1:11" s="1" customFormat="1" ht="11.25" customHeight="1" x14ac:dyDescent="0.25">
      <c r="A7" s="1" t="s">
        <v>15</v>
      </c>
      <c r="B7" s="11">
        <v>20.86</v>
      </c>
      <c r="C7" s="12">
        <v>15.9145</v>
      </c>
      <c r="D7" s="12" t="s">
        <v>18</v>
      </c>
      <c r="E7" s="13">
        <f t="shared" si="1"/>
        <v>22.945999999999998</v>
      </c>
      <c r="F7" s="14">
        <f t="shared" si="0"/>
        <v>17.505949999999999</v>
      </c>
    </row>
    <row r="8" spans="1:11" s="1" customFormat="1" ht="15" customHeight="1" x14ac:dyDescent="0.25">
      <c r="A8" s="1" t="s">
        <v>19</v>
      </c>
      <c r="B8" s="11">
        <v>0.153</v>
      </c>
      <c r="C8" s="12">
        <v>0.21099999999999999</v>
      </c>
      <c r="D8" s="12" t="s">
        <v>22</v>
      </c>
      <c r="E8" s="13">
        <f t="shared" si="1"/>
        <v>0.16830000000000001</v>
      </c>
      <c r="F8" s="14">
        <f t="shared" si="0"/>
        <v>0.2321</v>
      </c>
    </row>
    <row r="9" spans="1:11" s="1" customFormat="1" ht="15" customHeight="1" x14ac:dyDescent="0.25">
      <c r="A9" s="1" t="s">
        <v>23</v>
      </c>
      <c r="B9" s="11">
        <v>0.05</v>
      </c>
      <c r="C9" s="12">
        <v>0.05</v>
      </c>
      <c r="D9" s="12" t="s">
        <v>34</v>
      </c>
      <c r="E9" s="13">
        <f t="shared" si="1"/>
        <v>5.5000000000000007E-2</v>
      </c>
      <c r="F9" s="14">
        <f t="shared" si="0"/>
        <v>5.5000000000000007E-2</v>
      </c>
    </row>
    <row r="10" spans="1:11" s="1" customFormat="1" x14ac:dyDescent="0.25">
      <c r="A10" s="1" t="s">
        <v>25</v>
      </c>
      <c r="B10" s="11">
        <v>6.49</v>
      </c>
      <c r="C10" s="12">
        <v>6.37</v>
      </c>
      <c r="D10" s="12" t="s">
        <v>35</v>
      </c>
      <c r="E10" s="13" t="s">
        <v>42</v>
      </c>
      <c r="F10" s="14" t="s">
        <v>41</v>
      </c>
    </row>
    <row r="11" spans="1:11" s="1" customFormat="1" ht="18.75" customHeight="1" x14ac:dyDescent="0.25">
      <c r="A11" s="10" t="s">
        <v>28</v>
      </c>
      <c r="B11" s="11">
        <v>68.8</v>
      </c>
      <c r="C11" s="12">
        <v>51.2</v>
      </c>
      <c r="D11" s="12" t="s">
        <v>6</v>
      </c>
      <c r="E11" s="13">
        <f t="shared" si="1"/>
        <v>75.679999999999993</v>
      </c>
      <c r="F11" s="14">
        <f t="shared" si="0"/>
        <v>56.320000000000007</v>
      </c>
    </row>
    <row r="12" spans="1:11" s="1" customFormat="1" x14ac:dyDescent="0.25">
      <c r="A12" s="10"/>
      <c r="E12" s="4"/>
    </row>
  </sheetData>
  <mergeCells count="2">
    <mergeCell ref="E1:F1"/>
    <mergeCell ref="B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0C494-EEEE-4C06-98CC-D38746FE54F8}">
  <dimension ref="A2:F12"/>
  <sheetViews>
    <sheetView workbookViewId="0">
      <selection activeCell="E11" sqref="E11"/>
    </sheetView>
  </sheetViews>
  <sheetFormatPr defaultRowHeight="15" x14ac:dyDescent="0.25"/>
  <cols>
    <col min="1" max="1" width="21.28515625" customWidth="1"/>
    <col min="2" max="2" width="13.140625" customWidth="1"/>
    <col min="3" max="3" width="17" customWidth="1"/>
    <col min="4" max="4" width="30.140625" customWidth="1"/>
    <col min="5" max="5" width="12.28515625" customWidth="1"/>
    <col min="6" max="6" width="19.5703125" customWidth="1"/>
  </cols>
  <sheetData>
    <row r="2" spans="1:6" s="28" customFormat="1" ht="30" customHeight="1" x14ac:dyDescent="0.25">
      <c r="A2" s="22" t="s">
        <v>0</v>
      </c>
      <c r="B2" s="23" t="s">
        <v>71</v>
      </c>
      <c r="C2" s="24"/>
      <c r="D2" s="25" t="s">
        <v>72</v>
      </c>
      <c r="E2" s="26" t="s">
        <v>73</v>
      </c>
      <c r="F2" s="27"/>
    </row>
    <row r="3" spans="1:6" s="28" customFormat="1" x14ac:dyDescent="0.25">
      <c r="A3" s="29"/>
      <c r="B3" s="30" t="s">
        <v>1</v>
      </c>
      <c r="C3" s="31" t="s">
        <v>2</v>
      </c>
      <c r="D3" s="32"/>
      <c r="E3" s="33" t="s">
        <v>1</v>
      </c>
      <c r="F3" s="34" t="s">
        <v>2</v>
      </c>
    </row>
    <row r="4" spans="1:6" x14ac:dyDescent="0.25">
      <c r="A4" s="15" t="s">
        <v>3</v>
      </c>
      <c r="B4" s="11" t="s">
        <v>4</v>
      </c>
      <c r="C4" s="11" t="s">
        <v>5</v>
      </c>
      <c r="D4" s="12" t="s">
        <v>62</v>
      </c>
      <c r="E4" s="20" t="s">
        <v>43</v>
      </c>
      <c r="F4" s="12" t="s">
        <v>44</v>
      </c>
    </row>
    <row r="5" spans="1:6" x14ac:dyDescent="0.25">
      <c r="A5" s="16" t="s">
        <v>7</v>
      </c>
      <c r="B5" s="11">
        <v>11</v>
      </c>
      <c r="C5" s="11" t="s">
        <v>8</v>
      </c>
      <c r="D5" s="12" t="s">
        <v>63</v>
      </c>
      <c r="E5" s="20" t="s">
        <v>45</v>
      </c>
      <c r="F5" s="12" t="s">
        <v>46</v>
      </c>
    </row>
    <row r="6" spans="1:6" x14ac:dyDescent="0.25">
      <c r="A6" s="16" t="s">
        <v>10</v>
      </c>
      <c r="B6" s="11" t="s">
        <v>11</v>
      </c>
      <c r="C6" s="11" t="s">
        <v>12</v>
      </c>
      <c r="D6" s="12" t="s">
        <v>64</v>
      </c>
      <c r="E6" s="20" t="s">
        <v>47</v>
      </c>
      <c r="F6" s="12" t="s">
        <v>48</v>
      </c>
    </row>
    <row r="7" spans="1:6" x14ac:dyDescent="0.25">
      <c r="A7" s="16" t="s">
        <v>14</v>
      </c>
      <c r="B7" s="11" t="s">
        <v>49</v>
      </c>
      <c r="C7" s="11" t="s">
        <v>50</v>
      </c>
      <c r="D7" s="12" t="s">
        <v>65</v>
      </c>
      <c r="E7" s="20" t="s">
        <v>51</v>
      </c>
      <c r="F7" s="12" t="s">
        <v>52</v>
      </c>
    </row>
    <row r="8" spans="1:6" x14ac:dyDescent="0.25">
      <c r="A8" s="16" t="s">
        <v>15</v>
      </c>
      <c r="B8" s="11" t="s">
        <v>16</v>
      </c>
      <c r="C8" s="11" t="s">
        <v>17</v>
      </c>
      <c r="D8" s="12" t="s">
        <v>66</v>
      </c>
      <c r="E8" s="20" t="s">
        <v>53</v>
      </c>
      <c r="F8" s="12" t="s">
        <v>54</v>
      </c>
    </row>
    <row r="9" spans="1:6" x14ac:dyDescent="0.25">
      <c r="A9" s="16" t="s">
        <v>19</v>
      </c>
      <c r="B9" s="11" t="s">
        <v>20</v>
      </c>
      <c r="C9" s="11" t="s">
        <v>21</v>
      </c>
      <c r="D9" s="12" t="s">
        <v>67</v>
      </c>
      <c r="E9" s="20" t="s">
        <v>55</v>
      </c>
      <c r="F9" s="12" t="s">
        <v>56</v>
      </c>
    </row>
    <row r="10" spans="1:6" x14ac:dyDescent="0.25">
      <c r="A10" s="16" t="s">
        <v>23</v>
      </c>
      <c r="B10" s="11" t="s">
        <v>24</v>
      </c>
      <c r="C10" s="11" t="s">
        <v>24</v>
      </c>
      <c r="D10" s="12" t="s">
        <v>68</v>
      </c>
      <c r="E10" s="20" t="s">
        <v>57</v>
      </c>
      <c r="F10" s="12" t="s">
        <v>57</v>
      </c>
    </row>
    <row r="11" spans="1:6" x14ac:dyDescent="0.25">
      <c r="A11" s="16" t="s">
        <v>25</v>
      </c>
      <c r="B11" s="11" t="s">
        <v>26</v>
      </c>
      <c r="C11" s="11" t="s">
        <v>27</v>
      </c>
      <c r="D11" s="12" t="s">
        <v>69</v>
      </c>
      <c r="E11" s="20" t="s">
        <v>58</v>
      </c>
      <c r="F11" s="12" t="s">
        <v>59</v>
      </c>
    </row>
    <row r="12" spans="1:6" x14ac:dyDescent="0.25">
      <c r="A12" s="17" t="s">
        <v>28</v>
      </c>
      <c r="B12" s="18" t="s">
        <v>29</v>
      </c>
      <c r="C12" s="18" t="s">
        <v>30</v>
      </c>
      <c r="D12" s="19" t="s">
        <v>70</v>
      </c>
      <c r="E12" s="21" t="s">
        <v>60</v>
      </c>
      <c r="F12" s="19" t="s">
        <v>61</v>
      </c>
    </row>
  </sheetData>
  <mergeCells count="4">
    <mergeCell ref="A2:A3"/>
    <mergeCell ref="B2:C2"/>
    <mergeCell ref="D2:D3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Quantity Component</vt:lpstr>
      <vt:lpstr>Quality Component(Calculation)</vt:lpstr>
      <vt:lpstr> Quality Component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Paula</cp:lastModifiedBy>
  <dcterms:created xsi:type="dcterms:W3CDTF">2023-06-28T11:26:13Z</dcterms:created>
  <dcterms:modified xsi:type="dcterms:W3CDTF">2023-06-28T16:09:40Z</dcterms:modified>
</cp:coreProperties>
</file>